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1" sheetId="1" r:id="rId1"/>
    <sheet name=" anexa 2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<sst xmlns="http://schemas.openxmlformats.org/spreadsheetml/2006/main" count="52" uniqueCount="46">
  <si>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Furnizorul </t>
  </si>
  <si>
    <t>Nr.  crt.</t>
  </si>
  <si>
    <t>TOTAL</t>
  </si>
  <si>
    <t>Valoare contract crit. 1</t>
  </si>
  <si>
    <t>Pondere criteriu %</t>
  </si>
  <si>
    <t>Buget criteriu</t>
  </si>
  <si>
    <t>Nr. Puncte / criteriu</t>
  </si>
  <si>
    <t>Valoarea punctelor / criteriu</t>
  </si>
  <si>
    <t>Criteriu</t>
  </si>
  <si>
    <t>Valoare contract crit. 3</t>
  </si>
  <si>
    <t>ANEXA 1</t>
  </si>
  <si>
    <t xml:space="preserve">Punctaj </t>
  </si>
  <si>
    <t>2.1</t>
  </si>
  <si>
    <t>2.2</t>
  </si>
  <si>
    <t>SC Medserv SRL</t>
  </si>
  <si>
    <t>SC Synevo Romania SRL</t>
  </si>
  <si>
    <t>SC City Med SRL</t>
  </si>
  <si>
    <t>SCM Caritas Medica</t>
  </si>
  <si>
    <t>SC Psiho Test SRL</t>
  </si>
  <si>
    <t>SC Best Test SRL</t>
  </si>
  <si>
    <t>SC Santa Vita SRL</t>
  </si>
  <si>
    <t>SC Human Laborator SRL</t>
  </si>
  <si>
    <t>SC Botiserv SRL</t>
  </si>
  <si>
    <t>SC Manitou SRL</t>
  </si>
  <si>
    <t>SC Uromed SRL</t>
  </si>
  <si>
    <t>SC Cezar Med SRL</t>
  </si>
  <si>
    <t xml:space="preserve">BUGET LABORATOARE =  </t>
  </si>
  <si>
    <t>Criteriul de evaluare resurse 50 %</t>
  </si>
  <si>
    <t>Criteriul de calitate      a)   25%</t>
  </si>
  <si>
    <t>Criteriul de calitate     b)  25%</t>
  </si>
  <si>
    <t>SC Clinica Korall SRL</t>
  </si>
  <si>
    <t>SC Laborator Korall SRL</t>
  </si>
  <si>
    <t>Valoare punct</t>
  </si>
  <si>
    <t>Spital Judetean</t>
  </si>
  <si>
    <t>Anexa 1</t>
  </si>
  <si>
    <t>contractare 2018</t>
  </si>
  <si>
    <t>laborator</t>
  </si>
  <si>
    <t>radiologie</t>
  </si>
  <si>
    <t>Total tri. II</t>
  </si>
  <si>
    <t>PUNCTAJE LABORATOARE DE ANALIZE MEDICALE PENTRU ANUL 2018</t>
  </si>
  <si>
    <t>Trim I</t>
  </si>
  <si>
    <t>Semestru I</t>
  </si>
  <si>
    <t>contractat aprilie Spital Negresti</t>
  </si>
  <si>
    <t>diferente</t>
  </si>
  <si>
    <t>Trim I initial</t>
  </si>
  <si>
    <t>Semestru I initial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</si>
</sst>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00"/>
    <numFmt numFmtId="183" formatCode="0.0000"/>
    <numFmt numFmtId="184" formatCode="#,##0.0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4" fontId="7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28" sqref="D28"/>
    </sheetView>
  </sheetViews>
  <sheetFormatPr defaultColWidth="9.140625" defaultRowHeight="12.75"/>
  <cols>
    <col min="3" max="3" width="9.57421875" style="0" customWidth="1"/>
    <col min="4" max="4" width="14.57421875" style="0" bestFit="1" customWidth="1"/>
    <col min="5" max="5" width="12.7109375" style="0" customWidth="1"/>
    <col min="6" max="6" width="13.7109375" style="0" customWidth="1"/>
    <col min="7" max="7" width="15.421875" style="0" bestFit="1" customWidth="1"/>
    <col min="13" max="13" width="11.7109375" style="0" bestFit="1" customWidth="1"/>
  </cols>
  <sheetData>
    <row r="1" spans="7:8" ht="12.75">
      <c r="G1" s="36" t="s">
        <v>10</v>
      </c>
      <c r="H1" s="36"/>
    </row>
    <row r="2" spans="5:6" ht="20.25">
      <c r="E2" s="29">
        <v>2018</v>
      </c>
      <c r="F2" s="37"/>
    </row>
    <row r="5" spans="1:5" ht="12.75">
      <c r="A5" s="37"/>
      <c r="B5" s="30" t="s">
        <v>26</v>
      </c>
      <c r="E5" s="2">
        <f>D20-2150.61</f>
        <v>1193349.39</v>
      </c>
    </row>
    <row r="7" ht="12.75">
      <c r="E7" s="2"/>
    </row>
    <row r="8" spans="2:6" ht="60">
      <c r="B8" s="1" t="s">
        <v>8</v>
      </c>
      <c r="C8" s="1" t="s">
        <v>4</v>
      </c>
      <c r="D8" s="1" t="s">
        <v>5</v>
      </c>
      <c r="E8" s="1" t="s">
        <v>6</v>
      </c>
      <c r="F8" s="1" t="s">
        <v>7</v>
      </c>
    </row>
    <row r="9" spans="2:6" ht="15">
      <c r="B9" s="4">
        <v>1</v>
      </c>
      <c r="C9" s="4">
        <v>50</v>
      </c>
      <c r="D9" s="5">
        <f>E5*C9/100</f>
        <v>596674.695</v>
      </c>
      <c r="E9" s="5">
        <f>' anexa 2'!D25</f>
        <v>9585.650000000001</v>
      </c>
      <c r="F9" s="8">
        <f>D9/E9</f>
        <v>62.24665985092298</v>
      </c>
    </row>
    <row r="10" spans="2:6" ht="15">
      <c r="B10" s="4" t="s">
        <v>12</v>
      </c>
      <c r="C10" s="4">
        <v>25</v>
      </c>
      <c r="D10" s="5">
        <f>E5*C10/100</f>
        <v>298337.3475</v>
      </c>
      <c r="E10" s="5">
        <f>' anexa 2'!F25</f>
        <v>1983</v>
      </c>
      <c r="F10" s="8">
        <f>D10/E10</f>
        <v>150.44747730711043</v>
      </c>
    </row>
    <row r="11" spans="2:6" ht="15">
      <c r="B11" s="4" t="s">
        <v>13</v>
      </c>
      <c r="C11" s="4">
        <v>25</v>
      </c>
      <c r="D11" s="5">
        <f>E5*C11/100</f>
        <v>298337.3475</v>
      </c>
      <c r="E11" s="5">
        <f>' anexa 2'!H25</f>
        <v>7085</v>
      </c>
      <c r="F11" s="8">
        <f>D11/E11</f>
        <v>42.10830592801693</v>
      </c>
    </row>
    <row r="12" spans="2:6" s="3" customFormat="1" ht="15.75">
      <c r="B12" s="6" t="s">
        <v>2</v>
      </c>
      <c r="C12" s="6">
        <f>SUM(C9:C11)</f>
        <v>100</v>
      </c>
      <c r="D12" s="7">
        <f>SUM(D9:D11)</f>
        <v>1193349.39</v>
      </c>
      <c r="E12" s="7">
        <f>SUM(E9:E10)</f>
        <v>11568.650000000001</v>
      </c>
      <c r="F12" s="7">
        <f>SUM(F9:F11)</f>
        <v>254.80244308605035</v>
      </c>
    </row>
    <row r="16" spans="4:7" ht="12.75">
      <c r="D16" s="30"/>
      <c r="E16" s="2"/>
      <c r="F16" s="2"/>
      <c r="G16" s="2"/>
    </row>
    <row r="17" spans="4:6" ht="12.75">
      <c r="D17" s="39"/>
      <c r="E17" s="39"/>
      <c r="F17" s="9"/>
    </row>
    <row r="18" spans="2:5" ht="12.75">
      <c r="B18" s="37" t="s">
        <v>2</v>
      </c>
      <c r="D18" s="39">
        <v>2391000</v>
      </c>
      <c r="E18" s="39"/>
    </row>
    <row r="19" spans="4:5" ht="12.75">
      <c r="D19" s="39"/>
      <c r="E19" s="40"/>
    </row>
    <row r="20" spans="2:6" ht="12.75">
      <c r="B20" s="37" t="s">
        <v>36</v>
      </c>
      <c r="C20" s="46">
        <v>0.5</v>
      </c>
      <c r="D20" s="2">
        <f>D18*50/100</f>
        <v>1195500</v>
      </c>
      <c r="E20" s="39"/>
      <c r="F20" s="2"/>
    </row>
    <row r="21" spans="2:4" ht="12.75">
      <c r="B21" s="37" t="s">
        <v>37</v>
      </c>
      <c r="C21" s="46">
        <v>0.5</v>
      </c>
      <c r="D21" s="2">
        <f>D18*50/100</f>
        <v>1195500</v>
      </c>
    </row>
    <row r="23" spans="2:4" ht="12.75">
      <c r="B23" s="30"/>
      <c r="D23" s="2"/>
    </row>
    <row r="24" spans="2:4" ht="12.75">
      <c r="B24" s="31"/>
      <c r="C24" t="s">
        <v>36</v>
      </c>
      <c r="D24" s="2">
        <f>D20</f>
        <v>1195500</v>
      </c>
    </row>
    <row r="25" spans="1:4" ht="12.75">
      <c r="A25" s="30" t="s">
        <v>42</v>
      </c>
      <c r="B25" s="30"/>
      <c r="D25" s="2">
        <v>2150.61</v>
      </c>
    </row>
    <row r="26" ht="12.75">
      <c r="D26" s="39">
        <f>D24-D25</f>
        <v>1193349.39</v>
      </c>
    </row>
    <row r="27" ht="12.75">
      <c r="D27" s="2"/>
    </row>
    <row r="28" ht="12.75">
      <c r="D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="75" zoomScaleNormal="75" zoomScalePageLayoutView="0" workbookViewId="0" topLeftCell="A1">
      <selection activeCell="A1" sqref="A1"/>
    </sheetView>
  </sheetViews>
  <sheetFormatPr defaultColWidth="16.8515625" defaultRowHeight="12.75"/>
  <cols>
    <col min="1" max="1" width="3.00390625" style="10" customWidth="1"/>
    <col min="2" max="2" width="4.8515625" style="10" customWidth="1"/>
    <col min="3" max="3" width="33.00390625" style="10" customWidth="1"/>
    <col min="4" max="4" width="12.421875" style="10" customWidth="1"/>
    <col min="5" max="5" width="15.28125" style="10" customWidth="1"/>
    <col min="6" max="6" width="7.140625" style="10" customWidth="1"/>
    <col min="7" max="7" width="15.57421875" style="10" customWidth="1"/>
    <col min="8" max="8" width="10.421875" style="10" customWidth="1"/>
    <col min="9" max="9" width="15.00390625" style="10" customWidth="1"/>
    <col min="10" max="10" width="16.140625" style="10" customWidth="1"/>
    <col min="11" max="11" width="16.8515625" style="10" customWidth="1"/>
    <col min="12" max="12" width="15.421875" style="10" customWidth="1"/>
    <col min="13" max="16384" width="16.8515625" style="10" customWidth="1"/>
  </cols>
  <sheetData>
    <row r="1" spans="2:14" ht="15" customHeight="1">
      <c r="B1" s="11"/>
      <c r="C1" s="35"/>
      <c r="D1" s="11"/>
      <c r="E1" s="11"/>
      <c r="F1" s="11"/>
      <c r="G1" s="11"/>
      <c r="H1" s="11"/>
      <c r="I1" s="11"/>
      <c r="L1" s="35"/>
      <c r="N1" s="10" t="s">
        <v>34</v>
      </c>
    </row>
    <row r="2" spans="3:12" ht="18" customHeight="1">
      <c r="C2" s="35"/>
      <c r="D2" s="34" t="s">
        <v>39</v>
      </c>
      <c r="E2" s="34"/>
      <c r="F2" s="34"/>
      <c r="L2" s="35"/>
    </row>
    <row r="3" spans="3:12" ht="18">
      <c r="C3" s="35"/>
      <c r="D3" s="12"/>
      <c r="E3" s="12"/>
      <c r="L3" s="35"/>
    </row>
    <row r="4" spans="3:9" ht="18">
      <c r="C4" s="35"/>
      <c r="D4" s="12"/>
      <c r="E4" s="12"/>
      <c r="F4" s="42"/>
      <c r="G4" s="43" t="s">
        <v>35</v>
      </c>
      <c r="I4" s="47"/>
    </row>
    <row r="5" spans="3:5" ht="18">
      <c r="C5" s="35"/>
      <c r="D5" s="12"/>
      <c r="E5" s="12"/>
    </row>
    <row r="6" spans="4:9" ht="16.5">
      <c r="D6" s="13"/>
      <c r="E6" s="13"/>
      <c r="F6" s="14"/>
      <c r="G6" s="14"/>
      <c r="H6" s="14"/>
      <c r="I6" s="14"/>
    </row>
    <row r="7" spans="2:15" ht="45" customHeight="1">
      <c r="B7" s="15" t="s">
        <v>1</v>
      </c>
      <c r="C7" s="16" t="s">
        <v>0</v>
      </c>
      <c r="D7" s="48" t="s">
        <v>27</v>
      </c>
      <c r="E7" s="49"/>
      <c r="F7" s="48" t="s">
        <v>28</v>
      </c>
      <c r="G7" s="49"/>
      <c r="H7" s="48" t="s">
        <v>29</v>
      </c>
      <c r="I7" s="49"/>
      <c r="J7" s="22"/>
      <c r="K7" s="22"/>
      <c r="L7" s="22"/>
      <c r="M7" s="22"/>
      <c r="N7" s="22"/>
      <c r="O7" s="22"/>
    </row>
    <row r="8" spans="2:15" ht="87.75" customHeight="1">
      <c r="B8" s="15"/>
      <c r="C8" s="15"/>
      <c r="D8" s="15" t="s">
        <v>11</v>
      </c>
      <c r="E8" s="15" t="s">
        <v>3</v>
      </c>
      <c r="F8" s="15" t="s">
        <v>11</v>
      </c>
      <c r="G8" s="15" t="s">
        <v>9</v>
      </c>
      <c r="H8" s="15" t="s">
        <v>11</v>
      </c>
      <c r="I8" s="15" t="s">
        <v>9</v>
      </c>
      <c r="J8" s="15" t="s">
        <v>38</v>
      </c>
      <c r="K8" s="15" t="s">
        <v>44</v>
      </c>
      <c r="L8" s="15" t="s">
        <v>43</v>
      </c>
      <c r="M8" s="15" t="s">
        <v>40</v>
      </c>
      <c r="N8" s="15" t="s">
        <v>41</v>
      </c>
      <c r="O8" s="15" t="s">
        <v>45</v>
      </c>
    </row>
    <row r="9" spans="2:15" s="21" customFormat="1" ht="16.5">
      <c r="B9" s="17">
        <v>1</v>
      </c>
      <c r="C9" s="17" t="s">
        <v>14</v>
      </c>
      <c r="D9" s="18">
        <v>1065.22</v>
      </c>
      <c r="E9" s="18">
        <f aca="true" t="shared" si="0" ref="E9:E23">D9*$D$27</f>
        <v>66306.38700640018</v>
      </c>
      <c r="F9" s="19">
        <v>154</v>
      </c>
      <c r="G9" s="20">
        <f aca="true" t="shared" si="1" ref="G9:G23">F9*$F$27</f>
        <v>23168.911505295007</v>
      </c>
      <c r="H9" s="19">
        <v>520</v>
      </c>
      <c r="I9" s="20">
        <f aca="true" t="shared" si="2" ref="I9:I23">H9*$H$27</f>
        <v>21896.319082568803</v>
      </c>
      <c r="J9" s="38">
        <f>E9+G9+I9</f>
        <v>111371.617594264</v>
      </c>
      <c r="K9" s="18">
        <v>82100.12</v>
      </c>
      <c r="L9" s="18">
        <f>K9-M9</f>
        <v>0.9400000000023283</v>
      </c>
      <c r="M9" s="41">
        <v>82099.18</v>
      </c>
      <c r="N9" s="41">
        <f>J9+M9</f>
        <v>193470.79759426398</v>
      </c>
      <c r="O9" s="41">
        <f>J9+K9</f>
        <v>193471.73759426398</v>
      </c>
    </row>
    <row r="10" spans="2:15" ht="16.5">
      <c r="B10" s="22">
        <v>2</v>
      </c>
      <c r="C10" s="22" t="s">
        <v>15</v>
      </c>
      <c r="D10" s="44">
        <v>754.6</v>
      </c>
      <c r="E10" s="18">
        <f t="shared" si="0"/>
        <v>46971.32952350648</v>
      </c>
      <c r="F10" s="19">
        <v>143</v>
      </c>
      <c r="G10" s="20">
        <f t="shared" si="1"/>
        <v>21513.989254916793</v>
      </c>
      <c r="H10" s="19">
        <v>508</v>
      </c>
      <c r="I10" s="20">
        <f t="shared" si="2"/>
        <v>21391.0194114326</v>
      </c>
      <c r="J10" s="38">
        <f aca="true" t="shared" si="3" ref="J10:J23">E10+G10+I10</f>
        <v>89876.33818985587</v>
      </c>
      <c r="K10" s="18">
        <v>69653.2</v>
      </c>
      <c r="L10" s="18">
        <f aca="true" t="shared" si="4" ref="L10:L24">K10-M10</f>
        <v>7.94999999999709</v>
      </c>
      <c r="M10" s="41">
        <v>69645.25</v>
      </c>
      <c r="N10" s="41">
        <f aca="true" t="shared" si="5" ref="N10:N25">J10+M10</f>
        <v>159521.58818985586</v>
      </c>
      <c r="O10" s="41">
        <f aca="true" t="shared" si="6" ref="O10:O24">J10+K10</f>
        <v>159529.53818985587</v>
      </c>
    </row>
    <row r="11" spans="2:15" ht="16.5">
      <c r="B11" s="22">
        <v>3</v>
      </c>
      <c r="C11" s="22" t="s">
        <v>16</v>
      </c>
      <c r="D11" s="44">
        <v>693.06</v>
      </c>
      <c r="E11" s="18">
        <f t="shared" si="0"/>
        <v>43140.67007628068</v>
      </c>
      <c r="F11" s="19">
        <v>151</v>
      </c>
      <c r="G11" s="20">
        <f t="shared" si="1"/>
        <v>22717.569073373674</v>
      </c>
      <c r="H11" s="19">
        <v>508</v>
      </c>
      <c r="I11" s="20">
        <f t="shared" si="2"/>
        <v>21391.0194114326</v>
      </c>
      <c r="J11" s="38">
        <f t="shared" si="3"/>
        <v>87249.25856108696</v>
      </c>
      <c r="K11" s="18">
        <v>73678.64</v>
      </c>
      <c r="L11" s="18">
        <f t="shared" si="4"/>
        <v>62.020000000004075</v>
      </c>
      <c r="M11" s="41">
        <v>73616.62</v>
      </c>
      <c r="N11" s="41">
        <f t="shared" si="5"/>
        <v>160865.87856108695</v>
      </c>
      <c r="O11" s="41">
        <f t="shared" si="6"/>
        <v>160927.89856108697</v>
      </c>
    </row>
    <row r="12" spans="2:15" ht="16.5">
      <c r="B12" s="22">
        <v>4</v>
      </c>
      <c r="C12" s="22" t="s">
        <v>17</v>
      </c>
      <c r="D12" s="44">
        <v>410.14</v>
      </c>
      <c r="E12" s="18">
        <f t="shared" si="0"/>
        <v>25529.84507125755</v>
      </c>
      <c r="F12" s="19">
        <v>125</v>
      </c>
      <c r="G12" s="20">
        <f t="shared" si="1"/>
        <v>18805.934663388805</v>
      </c>
      <c r="H12" s="19">
        <v>524</v>
      </c>
      <c r="I12" s="20">
        <f t="shared" si="2"/>
        <v>22064.752306280872</v>
      </c>
      <c r="J12" s="38">
        <f t="shared" si="3"/>
        <v>66400.53204092722</v>
      </c>
      <c r="K12" s="18">
        <v>68284.49</v>
      </c>
      <c r="L12" s="18">
        <f t="shared" si="4"/>
        <v>1.9000000000087311</v>
      </c>
      <c r="M12" s="41">
        <v>68282.59</v>
      </c>
      <c r="N12" s="41">
        <f t="shared" si="5"/>
        <v>134683.12204092724</v>
      </c>
      <c r="O12" s="41">
        <f t="shared" si="6"/>
        <v>134685.02204092723</v>
      </c>
    </row>
    <row r="13" spans="2:15" ht="16.5">
      <c r="B13" s="22">
        <v>5</v>
      </c>
      <c r="C13" s="22" t="s">
        <v>18</v>
      </c>
      <c r="D13" s="44">
        <v>689.2</v>
      </c>
      <c r="E13" s="18">
        <f t="shared" si="0"/>
        <v>42900.39796925612</v>
      </c>
      <c r="F13" s="19">
        <v>144</v>
      </c>
      <c r="G13" s="20">
        <f t="shared" si="1"/>
        <v>21664.4367322239</v>
      </c>
      <c r="H13" s="19">
        <v>500</v>
      </c>
      <c r="I13" s="20">
        <f t="shared" si="2"/>
        <v>21054.152964008466</v>
      </c>
      <c r="J13" s="38">
        <f t="shared" si="3"/>
        <v>85618.98766548849</v>
      </c>
      <c r="K13" s="18">
        <v>76373.09</v>
      </c>
      <c r="L13" s="18">
        <f t="shared" si="4"/>
        <v>78.39999999999418</v>
      </c>
      <c r="M13" s="41">
        <v>76294.69</v>
      </c>
      <c r="N13" s="41">
        <f t="shared" si="5"/>
        <v>161913.6776654885</v>
      </c>
      <c r="O13" s="41">
        <f t="shared" si="6"/>
        <v>161992.07766548847</v>
      </c>
    </row>
    <row r="14" spans="2:15" ht="16.5">
      <c r="B14" s="22">
        <v>6</v>
      </c>
      <c r="C14" s="22" t="s">
        <v>19</v>
      </c>
      <c r="D14" s="44">
        <v>614.84</v>
      </c>
      <c r="E14" s="18">
        <f t="shared" si="0"/>
        <v>38271.73634274149</v>
      </c>
      <c r="F14" s="19">
        <v>149</v>
      </c>
      <c r="G14" s="20">
        <f t="shared" si="1"/>
        <v>22416.674118759456</v>
      </c>
      <c r="H14" s="19">
        <v>520</v>
      </c>
      <c r="I14" s="20">
        <f t="shared" si="2"/>
        <v>21896.319082568803</v>
      </c>
      <c r="J14" s="38">
        <f t="shared" si="3"/>
        <v>82584.72954406975</v>
      </c>
      <c r="K14" s="18">
        <v>64802.11</v>
      </c>
      <c r="L14" s="18">
        <f t="shared" si="4"/>
        <v>132.3000000000029</v>
      </c>
      <c r="M14" s="41">
        <v>64669.81</v>
      </c>
      <c r="N14" s="41">
        <f t="shared" si="5"/>
        <v>147254.53954406973</v>
      </c>
      <c r="O14" s="41">
        <f t="shared" si="6"/>
        <v>147386.83954406975</v>
      </c>
    </row>
    <row r="15" spans="2:15" ht="16.5">
      <c r="B15" s="22">
        <v>7</v>
      </c>
      <c r="C15" s="22" t="s">
        <v>20</v>
      </c>
      <c r="D15" s="44">
        <v>880.21</v>
      </c>
      <c r="E15" s="18">
        <f t="shared" si="0"/>
        <v>54790.13246738092</v>
      </c>
      <c r="F15" s="19">
        <v>149</v>
      </c>
      <c r="G15" s="20">
        <f t="shared" si="1"/>
        <v>22416.674118759456</v>
      </c>
      <c r="H15" s="19">
        <v>520</v>
      </c>
      <c r="I15" s="20">
        <f t="shared" si="2"/>
        <v>21896.319082568803</v>
      </c>
      <c r="J15" s="38">
        <f t="shared" si="3"/>
        <v>99103.12566870918</v>
      </c>
      <c r="K15" s="18">
        <v>88167.52</v>
      </c>
      <c r="L15" s="18">
        <f t="shared" si="4"/>
        <v>133.30999999999767</v>
      </c>
      <c r="M15" s="41">
        <v>88034.21</v>
      </c>
      <c r="N15" s="41">
        <f t="shared" si="5"/>
        <v>187137.3356687092</v>
      </c>
      <c r="O15" s="41">
        <f t="shared" si="6"/>
        <v>187270.64566870918</v>
      </c>
    </row>
    <row r="16" spans="2:15" ht="16.5">
      <c r="B16" s="22">
        <v>8</v>
      </c>
      <c r="C16" s="23" t="s">
        <v>21</v>
      </c>
      <c r="D16" s="44">
        <v>471.6</v>
      </c>
      <c r="E16" s="18">
        <f t="shared" si="0"/>
        <v>29355.52478569528</v>
      </c>
      <c r="F16" s="19">
        <v>153</v>
      </c>
      <c r="G16" s="20">
        <f t="shared" si="1"/>
        <v>23018.464027987895</v>
      </c>
      <c r="H16" s="19">
        <v>520</v>
      </c>
      <c r="I16" s="20">
        <f t="shared" si="2"/>
        <v>21896.319082568803</v>
      </c>
      <c r="J16" s="38">
        <f t="shared" si="3"/>
        <v>74270.30789625198</v>
      </c>
      <c r="K16" s="18">
        <v>69701.19</v>
      </c>
      <c r="L16" s="18">
        <f t="shared" si="4"/>
        <v>301.24000000000524</v>
      </c>
      <c r="M16" s="41">
        <v>69399.95</v>
      </c>
      <c r="N16" s="41">
        <f t="shared" si="5"/>
        <v>143670.25789625198</v>
      </c>
      <c r="O16" s="41">
        <f t="shared" si="6"/>
        <v>143971.49789625197</v>
      </c>
    </row>
    <row r="17" spans="2:15" ht="16.5">
      <c r="B17" s="22">
        <v>9</v>
      </c>
      <c r="C17" s="23" t="s">
        <v>24</v>
      </c>
      <c r="D17" s="44">
        <v>552.1</v>
      </c>
      <c r="E17" s="18">
        <f t="shared" si="0"/>
        <v>34366.38090369458</v>
      </c>
      <c r="F17" s="19">
        <v>138</v>
      </c>
      <c r="G17" s="20">
        <f t="shared" si="1"/>
        <v>20761.75186838124</v>
      </c>
      <c r="H17" s="19">
        <v>468</v>
      </c>
      <c r="I17" s="20">
        <f t="shared" si="2"/>
        <v>19706.687174311923</v>
      </c>
      <c r="J17" s="38">
        <f t="shared" si="3"/>
        <v>74834.81994638775</v>
      </c>
      <c r="K17" s="18">
        <v>62030.65</v>
      </c>
      <c r="L17" s="18">
        <f t="shared" si="4"/>
        <v>25.790000000000873</v>
      </c>
      <c r="M17" s="41">
        <v>62004.86</v>
      </c>
      <c r="N17" s="41">
        <f t="shared" si="5"/>
        <v>136839.67994638777</v>
      </c>
      <c r="O17" s="41">
        <f t="shared" si="6"/>
        <v>136865.46994638775</v>
      </c>
    </row>
    <row r="18" spans="2:15" ht="16.5">
      <c r="B18" s="22">
        <v>10</v>
      </c>
      <c r="C18" s="23" t="s">
        <v>25</v>
      </c>
      <c r="D18" s="44">
        <v>256.52</v>
      </c>
      <c r="E18" s="18">
        <f t="shared" si="0"/>
        <v>15967.513184958761</v>
      </c>
      <c r="F18" s="19">
        <v>133</v>
      </c>
      <c r="G18" s="20">
        <f t="shared" si="1"/>
        <v>20009.514481845687</v>
      </c>
      <c r="H18" s="19">
        <v>444</v>
      </c>
      <c r="I18" s="20">
        <f t="shared" si="2"/>
        <v>18696.087832039517</v>
      </c>
      <c r="J18" s="38">
        <f t="shared" si="3"/>
        <v>54673.11549884397</v>
      </c>
      <c r="K18" s="18">
        <v>46410.14</v>
      </c>
      <c r="L18" s="18">
        <f t="shared" si="4"/>
        <v>167.37999999999738</v>
      </c>
      <c r="M18" s="41">
        <v>46242.76</v>
      </c>
      <c r="N18" s="41">
        <f t="shared" si="5"/>
        <v>100915.87549884396</v>
      </c>
      <c r="O18" s="41">
        <f t="shared" si="6"/>
        <v>101083.25549884397</v>
      </c>
    </row>
    <row r="19" spans="2:15" ht="16.5">
      <c r="B19" s="22">
        <v>11</v>
      </c>
      <c r="C19" s="22" t="s">
        <v>22</v>
      </c>
      <c r="D19" s="44">
        <v>762.96</v>
      </c>
      <c r="E19" s="18">
        <f t="shared" si="0"/>
        <v>47491.7115998602</v>
      </c>
      <c r="F19" s="19">
        <v>140</v>
      </c>
      <c r="G19" s="20">
        <f t="shared" si="1"/>
        <v>21062.64682299546</v>
      </c>
      <c r="H19" s="19">
        <v>508</v>
      </c>
      <c r="I19" s="20">
        <f t="shared" si="2"/>
        <v>21391.0194114326</v>
      </c>
      <c r="J19" s="38">
        <f t="shared" si="3"/>
        <v>89945.37783428826</v>
      </c>
      <c r="K19" s="18">
        <v>71578.72</v>
      </c>
      <c r="L19" s="18">
        <f t="shared" si="4"/>
        <v>36.720000000001164</v>
      </c>
      <c r="M19" s="41">
        <v>71542</v>
      </c>
      <c r="N19" s="41">
        <f t="shared" si="5"/>
        <v>161487.37783428826</v>
      </c>
      <c r="O19" s="41">
        <f t="shared" si="6"/>
        <v>161524.09783428826</v>
      </c>
    </row>
    <row r="20" spans="2:15" ht="16.5">
      <c r="B20" s="22">
        <v>12</v>
      </c>
      <c r="C20" s="22" t="s">
        <v>30</v>
      </c>
      <c r="D20" s="44">
        <v>836.2</v>
      </c>
      <c r="E20" s="18">
        <f t="shared" si="0"/>
        <v>52050.6569673418</v>
      </c>
      <c r="F20" s="19">
        <v>132</v>
      </c>
      <c r="G20" s="20">
        <f t="shared" si="1"/>
        <v>19859.067004538578</v>
      </c>
      <c r="H20" s="19">
        <v>536</v>
      </c>
      <c r="I20" s="20">
        <f t="shared" si="2"/>
        <v>22570.051977417075</v>
      </c>
      <c r="J20" s="38">
        <f t="shared" si="3"/>
        <v>94479.77594929744</v>
      </c>
      <c r="K20" s="18">
        <v>71705.96</v>
      </c>
      <c r="L20" s="18">
        <f t="shared" si="4"/>
        <v>7.05000000000291</v>
      </c>
      <c r="M20" s="41">
        <v>71698.91</v>
      </c>
      <c r="N20" s="41">
        <f t="shared" si="5"/>
        <v>166178.68594929745</v>
      </c>
      <c r="O20" s="41">
        <f t="shared" si="6"/>
        <v>166185.73594929744</v>
      </c>
    </row>
    <row r="21" spans="2:15" ht="16.5">
      <c r="B21" s="22">
        <v>13</v>
      </c>
      <c r="C21" s="22" t="s">
        <v>31</v>
      </c>
      <c r="D21" s="44">
        <v>667.6</v>
      </c>
      <c r="E21" s="18">
        <f t="shared" si="0"/>
        <v>41555.87011647618</v>
      </c>
      <c r="F21" s="19">
        <v>126</v>
      </c>
      <c r="G21" s="20">
        <f t="shared" si="1"/>
        <v>18956.382140695914</v>
      </c>
      <c r="H21" s="19">
        <v>500</v>
      </c>
      <c r="I21" s="20">
        <f t="shared" si="2"/>
        <v>21054.152964008466</v>
      </c>
      <c r="J21" s="38">
        <f t="shared" si="3"/>
        <v>81566.40522118055</v>
      </c>
      <c r="K21" s="18">
        <v>61312.07</v>
      </c>
      <c r="L21" s="18">
        <f t="shared" si="4"/>
        <v>51.44000000000233</v>
      </c>
      <c r="M21" s="41">
        <v>61260.63</v>
      </c>
      <c r="N21" s="41">
        <f t="shared" si="5"/>
        <v>142827.03522118056</v>
      </c>
      <c r="O21" s="41">
        <f t="shared" si="6"/>
        <v>142878.47522118056</v>
      </c>
    </row>
    <row r="22" spans="2:15" ht="16.5">
      <c r="B22" s="22">
        <v>14</v>
      </c>
      <c r="C22" s="22" t="s">
        <v>23</v>
      </c>
      <c r="D22" s="44">
        <v>772.4</v>
      </c>
      <c r="E22" s="18">
        <f t="shared" si="0"/>
        <v>48079.32006885291</v>
      </c>
      <c r="F22" s="19">
        <v>146</v>
      </c>
      <c r="G22" s="20">
        <f t="shared" si="1"/>
        <v>21965.331686838123</v>
      </c>
      <c r="H22" s="19">
        <v>509</v>
      </c>
      <c r="I22" s="20">
        <f t="shared" si="2"/>
        <v>21433.127717360618</v>
      </c>
      <c r="J22" s="38">
        <f t="shared" si="3"/>
        <v>91477.77947305166</v>
      </c>
      <c r="K22" s="18">
        <v>63099.79</v>
      </c>
      <c r="L22" s="18">
        <f t="shared" si="4"/>
        <v>410.3199999999997</v>
      </c>
      <c r="M22" s="41">
        <v>62689.47</v>
      </c>
      <c r="N22" s="41">
        <f t="shared" si="5"/>
        <v>154167.24947305166</v>
      </c>
      <c r="O22" s="41">
        <f t="shared" si="6"/>
        <v>154577.56947305167</v>
      </c>
    </row>
    <row r="23" spans="2:15" ht="16.5">
      <c r="B23" s="22">
        <v>15</v>
      </c>
      <c r="C23" s="22" t="s">
        <v>33</v>
      </c>
      <c r="D23" s="44">
        <v>159</v>
      </c>
      <c r="E23" s="18">
        <f t="shared" si="0"/>
        <v>9897.218916296753</v>
      </c>
      <c r="F23" s="19"/>
      <c r="G23" s="20">
        <f t="shared" si="1"/>
        <v>0</v>
      </c>
      <c r="H23" s="19"/>
      <c r="I23" s="20">
        <f t="shared" si="2"/>
        <v>0</v>
      </c>
      <c r="J23" s="38">
        <f t="shared" si="3"/>
        <v>9897.218916296753</v>
      </c>
      <c r="K23" s="18">
        <v>7170.22</v>
      </c>
      <c r="L23" s="18">
        <f t="shared" si="4"/>
        <v>5980.22</v>
      </c>
      <c r="M23" s="41">
        <v>1190</v>
      </c>
      <c r="N23" s="41">
        <f>J23+M23</f>
        <v>11087.218916296753</v>
      </c>
      <c r="O23" s="41">
        <f t="shared" si="6"/>
        <v>17067.438916296753</v>
      </c>
    </row>
    <row r="24" spans="2:15" ht="16.5">
      <c r="B24" s="22"/>
      <c r="C24" s="22"/>
      <c r="D24" s="44"/>
      <c r="E24" s="18"/>
      <c r="F24" s="19"/>
      <c r="G24" s="20"/>
      <c r="H24" s="19"/>
      <c r="I24" s="20"/>
      <c r="J24" s="38">
        <v>2150.61</v>
      </c>
      <c r="K24" s="18">
        <v>6432.11</v>
      </c>
      <c r="L24" s="18">
        <f t="shared" si="4"/>
        <v>2672.1099999999997</v>
      </c>
      <c r="M24" s="41">
        <v>3760</v>
      </c>
      <c r="N24" s="41">
        <f>J24+M24</f>
        <v>5910.610000000001</v>
      </c>
      <c r="O24" s="41">
        <f t="shared" si="6"/>
        <v>8582.72</v>
      </c>
    </row>
    <row r="25" spans="2:15" s="27" customFormat="1" ht="16.5">
      <c r="B25" s="24"/>
      <c r="C25" s="24" t="s">
        <v>2</v>
      </c>
      <c r="D25" s="25">
        <f aca="true" t="shared" si="7" ref="D25:I25">SUM(D9:D23)</f>
        <v>9585.650000000001</v>
      </c>
      <c r="E25" s="25">
        <f t="shared" si="7"/>
        <v>596674.6949999998</v>
      </c>
      <c r="F25" s="26">
        <f t="shared" si="7"/>
        <v>1983</v>
      </c>
      <c r="G25" s="25">
        <f t="shared" si="7"/>
        <v>298337.3475</v>
      </c>
      <c r="H25" s="28">
        <f t="shared" si="7"/>
        <v>7085</v>
      </c>
      <c r="I25" s="25">
        <f t="shared" si="7"/>
        <v>298337.3475</v>
      </c>
      <c r="J25" s="25">
        <f>SUM(J9:J24)</f>
        <v>1195500</v>
      </c>
      <c r="K25" s="25">
        <f>SUM(K9:K24)</f>
        <v>982500.02</v>
      </c>
      <c r="L25" s="25">
        <f>SUM(L9:L24)</f>
        <v>10069.090000000017</v>
      </c>
      <c r="M25" s="25">
        <f>SUM(M9:M24)</f>
        <v>972430.93</v>
      </c>
      <c r="N25" s="41">
        <f t="shared" si="5"/>
        <v>2167930.93</v>
      </c>
      <c r="O25" s="41">
        <f>SUM(O9:O24)</f>
        <v>2178000.02</v>
      </c>
    </row>
    <row r="26" spans="4:8" ht="16.5">
      <c r="D26" s="45"/>
      <c r="H26" s="45"/>
    </row>
    <row r="27" spans="3:8" ht="16.5">
      <c r="C27" s="10" t="s">
        <v>32</v>
      </c>
      <c r="D27" s="45">
        <f>'anexa 1'!F9</f>
        <v>62.24665985092298</v>
      </c>
      <c r="F27" s="10">
        <f>'anexa 1'!F10</f>
        <v>150.44747730711043</v>
      </c>
      <c r="H27" s="45">
        <f>'anexa 1'!F11</f>
        <v>42.10830592801693</v>
      </c>
    </row>
    <row r="31" spans="3:13" ht="18">
      <c r="C31" s="32"/>
      <c r="D31" s="32"/>
      <c r="E31" s="32"/>
      <c r="F31" s="32"/>
      <c r="G31" s="32"/>
      <c r="H31" s="32"/>
      <c r="I31" s="33"/>
      <c r="J31" s="32"/>
      <c r="K31" s="33"/>
      <c r="M31" s="33"/>
    </row>
    <row r="32" spans="3:13" ht="18">
      <c r="C32" s="33"/>
      <c r="D32" s="32"/>
      <c r="E32" s="32"/>
      <c r="F32" s="32"/>
      <c r="G32" s="32"/>
      <c r="H32" s="32"/>
      <c r="I32" s="33"/>
      <c r="J32" s="32"/>
      <c r="K32" s="33"/>
      <c r="M32" s="33"/>
    </row>
    <row r="34" spans="3:5" ht="18">
      <c r="C34" s="33"/>
      <c r="D34" s="32"/>
      <c r="E34" s="33"/>
    </row>
    <row r="35" spans="3:5" ht="18">
      <c r="C35" s="33"/>
      <c r="D35" s="32"/>
      <c r="E35" s="33"/>
    </row>
  </sheetData>
  <sheetProtection/>
  <mergeCells count="3">
    <mergeCell ref="D7:E7"/>
    <mergeCell ref="F7:G7"/>
    <mergeCell ref="H7:I7"/>
  </mergeCells>
  <printOptions/>
  <pageMargins left="0.3" right="0.17" top="0.93" bottom="1" header="0.5" footer="0.5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gyuriadm</cp:lastModifiedBy>
  <cp:lastPrinted>2018-04-26T08:50:30Z</cp:lastPrinted>
  <dcterms:created xsi:type="dcterms:W3CDTF">1996-10-14T23:33:28Z</dcterms:created>
  <dcterms:modified xsi:type="dcterms:W3CDTF">2018-05-11T08:18:43Z</dcterms:modified>
  <cp:category/>
  <cp:version/>
  <cp:contentType/>
  <cp:contentStatus/>
</cp:coreProperties>
</file>